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49" i="1"/>
  <c r="L307"/>
  <c r="L265"/>
  <c r="L223"/>
  <c r="L181"/>
  <c r="L139"/>
  <c r="L55"/>
  <c r="L13"/>
  <c r="L383"/>
  <c r="L341"/>
  <c r="L299"/>
  <c r="L215"/>
  <c r="L173"/>
  <c r="L89"/>
  <c r="J307"/>
  <c r="I307"/>
  <c r="H307"/>
  <c r="G307"/>
  <c r="F307"/>
  <c r="L257"/>
  <c r="J223"/>
  <c r="I223"/>
  <c r="H223"/>
  <c r="G223"/>
  <c r="F223"/>
  <c r="L47"/>
  <c r="L131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425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41"/>
  <c r="I341"/>
  <c r="H341"/>
  <c r="G341"/>
  <c r="F34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J257"/>
  <c r="I257"/>
  <c r="H257"/>
  <c r="G257"/>
  <c r="F257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"/>
  <c r="J47" s="1"/>
  <c r="I13"/>
  <c r="I47" s="1"/>
  <c r="H13"/>
  <c r="H47" s="1"/>
  <c r="G13"/>
  <c r="G47" s="1"/>
  <c r="F13"/>
  <c r="F47" s="1"/>
  <c r="F594" l="1"/>
  <c r="H594"/>
  <c r="J594"/>
  <c r="G594"/>
  <c r="I594"/>
  <c r="L185"/>
  <c r="L417"/>
  <c r="L489"/>
  <c r="L494"/>
  <c r="L326"/>
  <c r="L321"/>
  <c r="L269"/>
  <c r="L531"/>
  <c r="L536"/>
  <c r="L123"/>
  <c r="L333"/>
  <c r="L74"/>
  <c r="L69"/>
  <c r="L573"/>
  <c r="L578"/>
  <c r="L563"/>
  <c r="L593"/>
  <c r="L101"/>
  <c r="L153"/>
  <c r="L158"/>
  <c r="L227"/>
  <c r="L143"/>
  <c r="L405"/>
  <c r="L410"/>
  <c r="L46"/>
  <c r="L249"/>
  <c r="L27"/>
  <c r="L32"/>
  <c r="L116"/>
  <c r="L111"/>
  <c r="L375"/>
  <c r="L437"/>
  <c r="L467"/>
  <c r="L17"/>
  <c r="L382"/>
  <c r="L279"/>
  <c r="L284"/>
  <c r="L130"/>
  <c r="L585"/>
  <c r="L521"/>
  <c r="L551"/>
  <c r="L311"/>
  <c r="L88"/>
  <c r="L550"/>
  <c r="L466"/>
  <c r="L508"/>
  <c r="L395"/>
  <c r="L509"/>
  <c r="L479"/>
  <c r="L452"/>
  <c r="L447"/>
  <c r="L363"/>
  <c r="L368"/>
  <c r="L298"/>
  <c r="L501"/>
  <c r="L195"/>
  <c r="L200"/>
  <c r="L237"/>
  <c r="L242"/>
  <c r="L543"/>
  <c r="L81"/>
  <c r="L172"/>
  <c r="L214"/>
  <c r="L340"/>
  <c r="L424"/>
  <c r="L459"/>
  <c r="L39"/>
  <c r="L353"/>
  <c r="L291"/>
  <c r="L207"/>
  <c r="L165"/>
  <c r="L592"/>
  <c r="L59"/>
  <c r="L256"/>
</calcChain>
</file>

<file path=xl/sharedStrings.xml><?xml version="1.0" encoding="utf-8"?>
<sst xmlns="http://schemas.openxmlformats.org/spreadsheetml/2006/main" count="567" uniqueCount="77">
  <si>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</si>
  <si>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</si>
  <si>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</si>
  <si>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</si>
  <si>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</si>
  <si>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</si>
  <si>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</si>
  <si>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</si>
  <si>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</si>
  <si>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</si>
  <si>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</si>
  <si>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</si>
  <si>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</si>
  <si>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</si>
  <si>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</si>
  <si>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</si>
  <si>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</si>
  <si>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</si>
  <si>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</si>
  <si>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</si>
  <si>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</si>
  <si>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</si>
  <si>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</si>
  <si>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</si>
  <si>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</si>
  <si>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</si>
  <si>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</si>
  <si>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</si>
  <si>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</si>
  <si>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</si>
  <si>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</si>
  <si>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</si>
  <si>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</si>
  <si>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</si>
  <si>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</si>
  <si>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</si>
  <si>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</si>
  <si>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</si>
  <si>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</si>
  <si>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</si>
  <si>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</si>
  <si>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</si>
  <si>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</si>
  <si>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</si>
  <si>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11-17 лет</t>
  </si>
  <si>
    <t>МОУ СОШ №10,с.Зеленая Роща</t>
  </si>
  <si>
    <t>Директор</t>
  </si>
  <si>
    <t>Дрововозова ЛЮ</t>
  </si>
  <si>
    <t>Каша вязкая молочная рисовая</t>
  </si>
  <si>
    <t>Чай с сахаром</t>
  </si>
  <si>
    <t>Булка</t>
  </si>
  <si>
    <t>Хлеб пшеничный,ржаной</t>
  </si>
  <si>
    <t>пром</t>
  </si>
  <si>
    <t>Тефтели 2-ой вариант</t>
  </si>
  <si>
    <t>Макаронные изделия отварные</t>
  </si>
  <si>
    <t>Соус томатный с овощами</t>
  </si>
  <si>
    <t>Компот из смеси сухофруктов</t>
  </si>
  <si>
    <t>Свекла тушеная в соусе</t>
  </si>
  <si>
    <t>Плов из птицы</t>
  </si>
  <si>
    <t>Кофейный напиток с молоком</t>
  </si>
  <si>
    <t>Бутерброд с сыром</t>
  </si>
  <si>
    <t>Котлеты рубленые из птицы</t>
  </si>
  <si>
    <t>Картофельное пюре</t>
  </si>
  <si>
    <t>Какао с молоком</t>
  </si>
  <si>
    <t>Шницель из говядины</t>
  </si>
  <si>
    <t>Капуста тушеная</t>
  </si>
  <si>
    <t>Каша жидкая молочная из манной крупы</t>
  </si>
  <si>
    <t>Сыр твердый порциями</t>
  </si>
  <si>
    <t>Гуляш из говядины</t>
  </si>
  <si>
    <t>Каша рассыпчатая гречневая</t>
  </si>
  <si>
    <t>Кисель из коцентрата</t>
  </si>
  <si>
    <t>Рагу овощное с кашей</t>
  </si>
  <si>
    <t>Чай с лимоном</t>
  </si>
  <si>
    <t>Биточки рыбные</t>
  </si>
  <si>
    <t>Запеканка из творога со сметаной</t>
  </si>
  <si>
    <t>101,88</t>
  </si>
  <si>
    <t>113,72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</si>
</sst>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45</v>
      </c>
      <c r="D1" s="64"/>
      <c r="E1" s="64"/>
      <c r="F1" s="13" t="s">
        <v>15</v>
      </c>
      <c r="G1" s="2" t="s">
        <v>16</v>
      </c>
      <c r="H1" s="65" t="s">
        <v>46</v>
      </c>
      <c r="I1" s="65"/>
      <c r="J1" s="65"/>
      <c r="K1" s="65"/>
    </row>
    <row r="2" spans="1:12" ht="18">
      <c r="A2" s="43" t="s">
        <v>6</v>
      </c>
      <c r="C2" s="2"/>
      <c r="G2" s="2" t="s">
        <v>17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44</v>
      </c>
      <c r="G3" s="2" t="s">
        <v>18</v>
      </c>
      <c r="H3" s="55">
        <v>14</v>
      </c>
      <c r="I3" s="55">
        <v>8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48</v>
      </c>
      <c r="F6" s="48">
        <v>250</v>
      </c>
      <c r="G6" s="48">
        <v>5.33</v>
      </c>
      <c r="H6" s="48">
        <v>11.93</v>
      </c>
      <c r="I6" s="48">
        <v>35.76</v>
      </c>
      <c r="J6" s="48">
        <v>271.5</v>
      </c>
      <c r="K6" s="49">
        <v>174</v>
      </c>
      <c r="L6" s="48">
        <v>23.22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0.1</v>
      </c>
      <c r="H8" s="51">
        <v>0</v>
      </c>
      <c r="I8" s="51">
        <v>15</v>
      </c>
      <c r="J8" s="51">
        <v>60.4</v>
      </c>
      <c r="K8" s="52">
        <v>376</v>
      </c>
      <c r="L8" s="51">
        <v>1.58</v>
      </c>
    </row>
    <row r="9" spans="1:12" ht="1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50</v>
      </c>
      <c r="F11" s="51">
        <v>60</v>
      </c>
      <c r="G11" s="51">
        <v>3.8</v>
      </c>
      <c r="H11" s="51">
        <v>3.1</v>
      </c>
      <c r="I11" s="51">
        <v>28.2</v>
      </c>
      <c r="J11" s="51">
        <v>156</v>
      </c>
      <c r="K11" s="52">
        <v>428</v>
      </c>
      <c r="L11" s="51">
        <v>4.3499999999999996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510</v>
      </c>
      <c r="G13" s="21">
        <f t="shared" ref="G13:J13" si="0">SUM(G6:G12)</f>
        <v>9.23</v>
      </c>
      <c r="H13" s="21">
        <f t="shared" si="0"/>
        <v>15.03</v>
      </c>
      <c r="I13" s="21">
        <f t="shared" si="0"/>
        <v>78.959999999999994</v>
      </c>
      <c r="J13" s="21">
        <f t="shared" si="0"/>
        <v>487.9</v>
      </c>
      <c r="K13" s="27"/>
      <c r="L13" s="21">
        <f>L6+L8+L11</f>
        <v>29.15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2">SUM(G18:G26)</f>
        <v>0</v>
      </c>
      <c r="H27" s="21">
        <f t="shared" si="2"/>
        <v>0</v>
      </c>
      <c r="I27" s="21">
        <f t="shared" si="2"/>
        <v>0</v>
      </c>
      <c r="J27" s="21">
        <f t="shared" si="2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510</v>
      </c>
      <c r="G47" s="34">
        <f t="shared" ref="G47:J47" si="6">G13+G17+G27+G32+G39+G46</f>
        <v>9.23</v>
      </c>
      <c r="H47" s="34">
        <f t="shared" si="6"/>
        <v>15.03</v>
      </c>
      <c r="I47" s="34">
        <f t="shared" si="6"/>
        <v>78.959999999999994</v>
      </c>
      <c r="J47" s="34">
        <f t="shared" si="6"/>
        <v>487.9</v>
      </c>
      <c r="K47" s="35"/>
      <c r="L47" s="34">
        <f>L13</f>
        <v>29.15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53</v>
      </c>
      <c r="F48" s="48">
        <v>100</v>
      </c>
      <c r="G48" s="48">
        <v>11.4</v>
      </c>
      <c r="H48" s="48">
        <v>12.7</v>
      </c>
      <c r="I48" s="48">
        <v>12.5</v>
      </c>
      <c r="J48" s="48">
        <v>193</v>
      </c>
      <c r="K48" s="49">
        <v>279</v>
      </c>
      <c r="L48" s="48">
        <v>55.95</v>
      </c>
    </row>
    <row r="49" spans="1:12" ht="15">
      <c r="A49" s="15"/>
      <c r="B49" s="16"/>
      <c r="C49" s="11"/>
      <c r="D49" s="6"/>
      <c r="E49" s="50" t="s">
        <v>54</v>
      </c>
      <c r="F49" s="51">
        <v>180</v>
      </c>
      <c r="G49" s="51">
        <v>4.32</v>
      </c>
      <c r="H49" s="51">
        <v>5.04</v>
      </c>
      <c r="I49" s="51">
        <v>26.6</v>
      </c>
      <c r="J49" s="51">
        <v>150</v>
      </c>
      <c r="K49" s="52">
        <v>309</v>
      </c>
      <c r="L49" s="51">
        <v>7.88</v>
      </c>
    </row>
    <row r="50" spans="1:12" ht="15">
      <c r="A50" s="15"/>
      <c r="B50" s="16"/>
      <c r="C50" s="11"/>
      <c r="D50" s="7"/>
      <c r="E50" s="50" t="s">
        <v>55</v>
      </c>
      <c r="F50" s="51">
        <v>100</v>
      </c>
      <c r="G50" s="51">
        <v>8.8000000000000007</v>
      </c>
      <c r="H50" s="51">
        <v>7.8</v>
      </c>
      <c r="I50" s="51">
        <v>42.6</v>
      </c>
      <c r="J50" s="51">
        <v>280</v>
      </c>
      <c r="K50" s="52">
        <v>827</v>
      </c>
      <c r="L50" s="51">
        <v>8.3000000000000007</v>
      </c>
    </row>
    <row r="51" spans="1:12" ht="15">
      <c r="A51" s="15"/>
      <c r="B51" s="16"/>
      <c r="C51" s="11"/>
      <c r="D51" s="7" t="s">
        <v>30</v>
      </c>
      <c r="E51" s="50" t="s">
        <v>56</v>
      </c>
      <c r="F51" s="51">
        <v>200</v>
      </c>
      <c r="G51" s="51">
        <v>0.5</v>
      </c>
      <c r="H51" s="51">
        <v>0</v>
      </c>
      <c r="I51" s="51">
        <v>32.1</v>
      </c>
      <c r="J51" s="51">
        <v>126.3</v>
      </c>
      <c r="K51" s="52">
        <v>349</v>
      </c>
      <c r="L51" s="51">
        <v>4.74</v>
      </c>
    </row>
    <row r="52" spans="1:12" ht="15">
      <c r="A52" s="15"/>
      <c r="B52" s="16"/>
      <c r="C52" s="11"/>
      <c r="D52" s="7" t="s">
        <v>22</v>
      </c>
      <c r="E52" s="50" t="s">
        <v>51</v>
      </c>
      <c r="F52" s="51">
        <v>90</v>
      </c>
      <c r="G52" s="51">
        <v>3.56</v>
      </c>
      <c r="H52" s="51">
        <v>0.56000000000000005</v>
      </c>
      <c r="I52" s="51">
        <v>19.72</v>
      </c>
      <c r="J52" s="51">
        <v>99.2</v>
      </c>
      <c r="K52" s="52" t="s">
        <v>52</v>
      </c>
      <c r="L52" s="51">
        <v>4.5</v>
      </c>
    </row>
    <row r="53" spans="1:12" ht="15">
      <c r="A53" s="15"/>
      <c r="B53" s="16"/>
      <c r="C53" s="11"/>
      <c r="D53" s="7" t="s">
        <v>23</v>
      </c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670</v>
      </c>
      <c r="G55" s="21">
        <f t="shared" ref="G55" si="7">SUM(G48:G54)</f>
        <v>28.580000000000002</v>
      </c>
      <c r="H55" s="21">
        <f t="shared" ref="H55" si="8">SUM(H48:H54)</f>
        <v>26.099999999999998</v>
      </c>
      <c r="I55" s="21">
        <f t="shared" ref="I55" si="9">SUM(I48:I54)</f>
        <v>133.52000000000001</v>
      </c>
      <c r="J55" s="21">
        <f t="shared" ref="J55" si="10">SUM(J48:J54)</f>
        <v>848.5</v>
      </c>
      <c r="K55" s="27"/>
      <c r="L55" s="21">
        <f>L52+L51+L50+L49+L48</f>
        <v>81.37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 t="shared" ref="L69" ca="1" si="20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ca="1" si="25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670</v>
      </c>
      <c r="G89" s="34">
        <f t="shared" ref="G89" si="36">G55+G59+G69+G74+G81+G88</f>
        <v>28.580000000000002</v>
      </c>
      <c r="H89" s="34">
        <f t="shared" ref="H89" si="37">H55+H59+H69+H74+H81+H88</f>
        <v>26.099999999999998</v>
      </c>
      <c r="I89" s="34">
        <f t="shared" ref="I89" si="38">I55+I59+I69+I74+I81+I88</f>
        <v>133.52000000000001</v>
      </c>
      <c r="J89" s="34">
        <f t="shared" ref="J89" si="39">J55+J59+J69+J74+J81+J88</f>
        <v>848.5</v>
      </c>
      <c r="K89" s="35"/>
      <c r="L89" s="34">
        <f>L55</f>
        <v>81.37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58</v>
      </c>
      <c r="F90" s="48">
        <v>200</v>
      </c>
      <c r="G90" s="48">
        <v>18.010000000000002</v>
      </c>
      <c r="H90" s="48">
        <v>8.94</v>
      </c>
      <c r="I90" s="48">
        <v>36.450000000000003</v>
      </c>
      <c r="J90" s="48">
        <v>298.66000000000003</v>
      </c>
      <c r="K90" s="49">
        <v>291</v>
      </c>
      <c r="L90" s="48">
        <v>60.47</v>
      </c>
    </row>
    <row r="91" spans="1:12" ht="15">
      <c r="A91" s="25"/>
      <c r="B91" s="16"/>
      <c r="C91" s="11"/>
      <c r="D91" s="6"/>
      <c r="E91" s="50" t="s">
        <v>57</v>
      </c>
      <c r="F91" s="51">
        <v>100</v>
      </c>
      <c r="G91" s="51">
        <v>1.1599999999999999</v>
      </c>
      <c r="H91" s="51">
        <v>2.29</v>
      </c>
      <c r="I91" s="51">
        <v>6.16</v>
      </c>
      <c r="J91" s="51">
        <v>50.05</v>
      </c>
      <c r="K91" s="52">
        <v>140</v>
      </c>
      <c r="L91" s="51">
        <v>6.5</v>
      </c>
    </row>
    <row r="92" spans="1:12" ht="15">
      <c r="A92" s="25"/>
      <c r="B92" s="16"/>
      <c r="C92" s="11"/>
      <c r="D92" s="7"/>
      <c r="E92" s="50" t="s">
        <v>60</v>
      </c>
      <c r="F92" s="51">
        <v>50</v>
      </c>
      <c r="G92" s="51">
        <v>3.48</v>
      </c>
      <c r="H92" s="51">
        <v>4.43</v>
      </c>
      <c r="I92" s="51">
        <v>0</v>
      </c>
      <c r="J92" s="51">
        <v>54</v>
      </c>
      <c r="K92" s="52">
        <v>3</v>
      </c>
      <c r="L92" s="51">
        <v>17.5</v>
      </c>
    </row>
    <row r="93" spans="1:12" ht="15">
      <c r="A93" s="25"/>
      <c r="B93" s="16"/>
      <c r="C93" s="11"/>
      <c r="D93" s="7" t="s">
        <v>21</v>
      </c>
      <c r="E93" s="50" t="s">
        <v>59</v>
      </c>
      <c r="F93" s="51">
        <v>200</v>
      </c>
      <c r="G93" s="51">
        <v>3.58</v>
      </c>
      <c r="H93" s="51">
        <v>2.68</v>
      </c>
      <c r="I93" s="51">
        <v>28.34</v>
      </c>
      <c r="J93" s="51">
        <v>151.80000000000001</v>
      </c>
      <c r="K93" s="52">
        <v>958</v>
      </c>
      <c r="L93" s="51">
        <v>13.06</v>
      </c>
    </row>
    <row r="94" spans="1:12" ht="15">
      <c r="A94" s="25"/>
      <c r="B94" s="16"/>
      <c r="C94" s="11"/>
      <c r="D94" s="7" t="s">
        <v>22</v>
      </c>
      <c r="E94" s="50"/>
      <c r="F94" s="51"/>
      <c r="G94" s="51"/>
      <c r="H94" s="51"/>
      <c r="I94" s="51"/>
      <c r="J94" s="51"/>
      <c r="K94" s="52"/>
      <c r="L94" s="58"/>
    </row>
    <row r="95" spans="1:12" ht="15">
      <c r="A95" s="25"/>
      <c r="B95" s="16"/>
      <c r="C95" s="11"/>
      <c r="D95" s="7" t="s">
        <v>23</v>
      </c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 t="s">
        <v>50</v>
      </c>
      <c r="F96" s="51">
        <v>60</v>
      </c>
      <c r="G96" s="51">
        <v>2.75</v>
      </c>
      <c r="H96" s="51">
        <v>0.55000000000000004</v>
      </c>
      <c r="I96" s="51">
        <v>26.8</v>
      </c>
      <c r="J96" s="51">
        <v>139</v>
      </c>
      <c r="K96" s="52">
        <v>428</v>
      </c>
      <c r="L96" s="51">
        <v>4.3499999999999996</v>
      </c>
    </row>
    <row r="97" spans="1:12" ht="15">
      <c r="A97" s="26"/>
      <c r="B97" s="18"/>
      <c r="C97" s="8"/>
      <c r="D97" s="19" t="s">
        <v>38</v>
      </c>
      <c r="E97" s="9"/>
      <c r="F97" s="21">
        <f>SUM(F90:F96)</f>
        <v>610</v>
      </c>
      <c r="G97" s="21">
        <f t="shared" ref="G97" si="40">SUM(G90:G96)</f>
        <v>28.980000000000004</v>
      </c>
      <c r="H97" s="21">
        <f t="shared" ref="H97" si="41">SUM(H90:H96)</f>
        <v>18.89</v>
      </c>
      <c r="I97" s="21">
        <f t="shared" ref="I97" si="42">SUM(I90:I96)</f>
        <v>97.75</v>
      </c>
      <c r="J97" s="21">
        <f t="shared" ref="J97" si="43">SUM(J90:J96)</f>
        <v>693.51</v>
      </c>
      <c r="K97" s="27"/>
      <c r="L97" s="59" t="s">
        <v>75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 t="shared" ref="L111" ca="1" si="53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ca="1" si="58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610</v>
      </c>
      <c r="G131" s="34">
        <f t="shared" ref="G131" si="69">G97+G101+G111+G116+G123+G130</f>
        <v>28.980000000000004</v>
      </c>
      <c r="H131" s="34">
        <f t="shared" ref="H131" si="70">H97+H101+H111+H116+H123+H130</f>
        <v>18.89</v>
      </c>
      <c r="I131" s="34">
        <f t="shared" ref="I131" si="71">I97+I101+I111+I116+I123+I130</f>
        <v>97.75</v>
      </c>
      <c r="J131" s="34">
        <f t="shared" ref="J131" si="72">J97+J101+J111+J116+J123+J130</f>
        <v>693.51</v>
      </c>
      <c r="K131" s="35"/>
      <c r="L131" s="60" t="str">
        <f>L97</f>
        <v>101,88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61</v>
      </c>
      <c r="F132" s="48">
        <v>100</v>
      </c>
      <c r="G132" s="48">
        <v>11.9</v>
      </c>
      <c r="H132" s="48">
        <v>12.3</v>
      </c>
      <c r="I132" s="48">
        <v>12.4</v>
      </c>
      <c r="J132" s="48">
        <v>208.8</v>
      </c>
      <c r="K132" s="49">
        <v>295</v>
      </c>
      <c r="L132" s="48">
        <v>57.52</v>
      </c>
    </row>
    <row r="133" spans="1:12" ht="15">
      <c r="A133" s="25"/>
      <c r="B133" s="16"/>
      <c r="C133" s="11"/>
      <c r="D133" s="6"/>
      <c r="E133" s="50" t="s">
        <v>62</v>
      </c>
      <c r="F133" s="51">
        <v>180</v>
      </c>
      <c r="G133" s="51">
        <v>3.06</v>
      </c>
      <c r="H133" s="51">
        <v>6.4</v>
      </c>
      <c r="I133" s="51">
        <v>20.440000000000001</v>
      </c>
      <c r="J133" s="51">
        <v>137.30000000000001</v>
      </c>
      <c r="K133" s="52">
        <v>312</v>
      </c>
      <c r="L133" s="51">
        <v>15.42</v>
      </c>
    </row>
    <row r="134" spans="1:12" ht="15">
      <c r="A134" s="25"/>
      <c r="B134" s="16"/>
      <c r="C134" s="11"/>
      <c r="D134" s="7" t="s">
        <v>21</v>
      </c>
      <c r="E134" s="50" t="s">
        <v>63</v>
      </c>
      <c r="F134" s="51">
        <v>200</v>
      </c>
      <c r="G134" s="51">
        <v>3.8</v>
      </c>
      <c r="H134" s="51">
        <v>3.1</v>
      </c>
      <c r="I134" s="51">
        <v>24.9</v>
      </c>
      <c r="J134" s="51">
        <v>148</v>
      </c>
      <c r="K134" s="52">
        <v>959</v>
      </c>
      <c r="L134" s="51">
        <v>12.58</v>
      </c>
    </row>
    <row r="135" spans="1:12" ht="15">
      <c r="A135" s="25"/>
      <c r="B135" s="16"/>
      <c r="C135" s="11"/>
      <c r="D135" s="7" t="s">
        <v>22</v>
      </c>
      <c r="E135" s="50" t="s">
        <v>51</v>
      </c>
      <c r="F135" s="51">
        <v>90</v>
      </c>
      <c r="G135" s="51">
        <v>3.56</v>
      </c>
      <c r="H135" s="51">
        <v>0.56000000000000005</v>
      </c>
      <c r="I135" s="51">
        <v>19.72</v>
      </c>
      <c r="J135" s="51">
        <v>99.2</v>
      </c>
      <c r="K135" s="52" t="s">
        <v>52</v>
      </c>
      <c r="L135" s="51">
        <v>4.5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570</v>
      </c>
      <c r="G139" s="21">
        <f t="shared" ref="G139" si="73">SUM(G132:G138)</f>
        <v>22.32</v>
      </c>
      <c r="H139" s="21">
        <f t="shared" ref="H139" si="74">SUM(H132:H138)</f>
        <v>22.360000000000003</v>
      </c>
      <c r="I139" s="21">
        <f t="shared" ref="I139" si="75">SUM(I132:I138)</f>
        <v>77.460000000000008</v>
      </c>
      <c r="J139" s="21">
        <f t="shared" ref="J139" si="76">SUM(J132:J138)</f>
        <v>593.30000000000007</v>
      </c>
      <c r="K139" s="27"/>
      <c r="L139" s="21">
        <f>L132+L133+L134+L135</f>
        <v>90.02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 t="shared" ref="L153" ca="1" si="86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 t="shared" ref="L158" ca="1" si="9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2">SUM(G159:G164)</f>
        <v>0</v>
      </c>
      <c r="H165" s="21">
        <f t="shared" ref="H165" si="93">SUM(H159:H164)</f>
        <v>0</v>
      </c>
      <c r="I165" s="21">
        <f t="shared" ref="I165" si="94">SUM(I159:I164)</f>
        <v>0</v>
      </c>
      <c r="J165" s="21">
        <f t="shared" ref="J165" si="95">SUM(J159:J164)</f>
        <v>0</v>
      </c>
      <c r="K165" s="27"/>
      <c r="L165" s="21">
        <f t="shared" ref="L165" ca="1" si="96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7">SUM(G166:G171)</f>
        <v>0</v>
      </c>
      <c r="H172" s="21">
        <f t="shared" ref="H172" si="98">SUM(H166:H171)</f>
        <v>0</v>
      </c>
      <c r="I172" s="21">
        <f t="shared" ref="I172" si="99">SUM(I166:I171)</f>
        <v>0</v>
      </c>
      <c r="J172" s="21">
        <f t="shared" ref="J172" si="100">SUM(J166:J171)</f>
        <v>0</v>
      </c>
      <c r="K172" s="27"/>
      <c r="L172" s="21">
        <f t="shared" ref="L172" ca="1" si="10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570</v>
      </c>
      <c r="G173" s="34">
        <f t="shared" ref="G173" si="102">G139+G143+G153+G158+G165+G172</f>
        <v>22.32</v>
      </c>
      <c r="H173" s="34">
        <f t="shared" ref="H173" si="103">H139+H143+H153+H158+H165+H172</f>
        <v>22.360000000000003</v>
      </c>
      <c r="I173" s="34">
        <f t="shared" ref="I173" si="104">I139+I143+I153+I158+I165+I172</f>
        <v>77.460000000000008</v>
      </c>
      <c r="J173" s="34">
        <f t="shared" ref="J173" si="105">J139+J143+J153+J158+J165+J172</f>
        <v>593.30000000000007</v>
      </c>
      <c r="K173" s="35"/>
      <c r="L173" s="34">
        <f>L139</f>
        <v>90.02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64</v>
      </c>
      <c r="F174" s="48">
        <v>100</v>
      </c>
      <c r="G174" s="48">
        <v>8.93</v>
      </c>
      <c r="H174" s="48">
        <v>6.74</v>
      </c>
      <c r="I174" s="48">
        <v>8.9700000000000006</v>
      </c>
      <c r="J174" s="48">
        <v>132</v>
      </c>
      <c r="K174" s="49">
        <v>268</v>
      </c>
      <c r="L174" s="48">
        <v>67.900000000000006</v>
      </c>
    </row>
    <row r="175" spans="1:12" ht="15">
      <c r="A175" s="25"/>
      <c r="B175" s="16"/>
      <c r="C175" s="11"/>
      <c r="D175" s="6"/>
      <c r="E175" s="50" t="s">
        <v>65</v>
      </c>
      <c r="F175" s="51">
        <v>180</v>
      </c>
      <c r="G175" s="51">
        <v>3.13</v>
      </c>
      <c r="H175" s="51">
        <v>5.56</v>
      </c>
      <c r="I175" s="51">
        <v>14.38</v>
      </c>
      <c r="J175" s="51">
        <v>120</v>
      </c>
      <c r="K175" s="52">
        <v>321</v>
      </c>
      <c r="L175" s="51">
        <v>17.600000000000001</v>
      </c>
    </row>
    <row r="176" spans="1:12" ht="15">
      <c r="A176" s="25"/>
      <c r="B176" s="16"/>
      <c r="C176" s="11"/>
      <c r="D176" s="7" t="s">
        <v>30</v>
      </c>
      <c r="E176" s="50" t="s">
        <v>56</v>
      </c>
      <c r="F176" s="51">
        <v>200</v>
      </c>
      <c r="G176" s="51">
        <v>0.5</v>
      </c>
      <c r="H176" s="51">
        <v>0</v>
      </c>
      <c r="I176" s="51">
        <v>31.1</v>
      </c>
      <c r="J176" s="51">
        <v>126.3</v>
      </c>
      <c r="K176" s="52">
        <v>349</v>
      </c>
      <c r="L176" s="51">
        <v>4.74</v>
      </c>
    </row>
    <row r="177" spans="1:12" ht="15">
      <c r="A177" s="25"/>
      <c r="B177" s="16"/>
      <c r="C177" s="11"/>
      <c r="D177" s="7" t="s">
        <v>22</v>
      </c>
      <c r="E177" s="50" t="s">
        <v>51</v>
      </c>
      <c r="F177" s="51">
        <v>90</v>
      </c>
      <c r="G177" s="51">
        <v>3.56</v>
      </c>
      <c r="H177" s="51">
        <v>0.56000000000000005</v>
      </c>
      <c r="I177" s="51">
        <v>19.72</v>
      </c>
      <c r="J177" s="51">
        <v>99.2</v>
      </c>
      <c r="K177" s="52" t="s">
        <v>52</v>
      </c>
      <c r="L177" s="51">
        <v>4.5</v>
      </c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570</v>
      </c>
      <c r="G181" s="21">
        <f t="shared" ref="G181" si="106">SUM(G174:G180)</f>
        <v>16.119999999999997</v>
      </c>
      <c r="H181" s="21">
        <f t="shared" ref="H181" si="107">SUM(H174:H180)</f>
        <v>12.860000000000001</v>
      </c>
      <c r="I181" s="21">
        <f t="shared" ref="I181" si="108">SUM(I174:I180)</f>
        <v>74.17</v>
      </c>
      <c r="J181" s="21">
        <f t="shared" ref="J181" si="109">SUM(J174:J180)</f>
        <v>477.5</v>
      </c>
      <c r="K181" s="27"/>
      <c r="L181" s="21">
        <f>L174+L175+L176+L177</f>
        <v>94.74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27"/>
      <c r="L185" s="21">
        <f t="shared" ref="L185" ca="1" si="114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15">SUM(G186:G194)</f>
        <v>0</v>
      </c>
      <c r="H195" s="21">
        <f t="shared" ref="H195" si="116">SUM(H186:H194)</f>
        <v>0</v>
      </c>
      <c r="I195" s="21">
        <f t="shared" ref="I195" si="117">SUM(I186:I194)</f>
        <v>0</v>
      </c>
      <c r="J195" s="21">
        <f t="shared" ref="J195" si="118">SUM(J186:J194)</f>
        <v>0</v>
      </c>
      <c r="K195" s="27"/>
      <c r="L195" s="21">
        <f t="shared" ref="L195" ca="1" si="119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0">SUM(G196:G199)</f>
        <v>0</v>
      </c>
      <c r="H200" s="21">
        <f t="shared" ref="H200" si="121">SUM(H196:H199)</f>
        <v>0</v>
      </c>
      <c r="I200" s="21">
        <f t="shared" ref="I200" si="122">SUM(I196:I199)</f>
        <v>0</v>
      </c>
      <c r="J200" s="21">
        <f t="shared" ref="J200" si="123">SUM(J196:J199)</f>
        <v>0</v>
      </c>
      <c r="K200" s="27"/>
      <c r="L200" s="21">
        <f t="shared" ref="L200" ca="1" si="124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25">SUM(G201:G206)</f>
        <v>0</v>
      </c>
      <c r="H207" s="21">
        <f t="shared" ref="H207" si="126">SUM(H201:H206)</f>
        <v>0</v>
      </c>
      <c r="I207" s="21">
        <f t="shared" ref="I207" si="127">SUM(I201:I206)</f>
        <v>0</v>
      </c>
      <c r="J207" s="21">
        <f t="shared" ref="J207" si="128">SUM(J201:J206)</f>
        <v>0</v>
      </c>
      <c r="K207" s="27"/>
      <c r="L207" s="21">
        <f t="shared" ref="L207" ca="1" si="129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0">SUM(G208:G213)</f>
        <v>0</v>
      </c>
      <c r="H214" s="21">
        <f t="shared" ref="H214" si="131">SUM(H208:H213)</f>
        <v>0</v>
      </c>
      <c r="I214" s="21">
        <f t="shared" ref="I214" si="132">SUM(I208:I213)</f>
        <v>0</v>
      </c>
      <c r="J214" s="21">
        <f t="shared" ref="J214" si="133">SUM(J208:J213)</f>
        <v>0</v>
      </c>
      <c r="K214" s="27"/>
      <c r="L214" s="21">
        <f t="shared" ref="L214" ca="1" si="134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570</v>
      </c>
      <c r="G215" s="34">
        <f t="shared" ref="G215" si="135">G181+G185+G195+G200+G207+G214</f>
        <v>16.119999999999997</v>
      </c>
      <c r="H215" s="34">
        <f t="shared" ref="H215" si="136">H181+H185+H195+H200+H207+H214</f>
        <v>12.860000000000001</v>
      </c>
      <c r="I215" s="34">
        <f t="shared" ref="I215" si="137">I181+I185+I195+I200+I207+I214</f>
        <v>74.17</v>
      </c>
      <c r="J215" s="34">
        <f t="shared" ref="J215" si="138">J181+J185+J195+J200+J207+J214</f>
        <v>477.5</v>
      </c>
      <c r="K215" s="35"/>
      <c r="L215" s="34">
        <f>L181</f>
        <v>94.74</v>
      </c>
    </row>
    <row r="216" spans="1:12" ht="15">
      <c r="A216" s="22">
        <v>2</v>
      </c>
      <c r="B216" s="23">
        <v>6</v>
      </c>
      <c r="C216" s="24" t="s">
        <v>19</v>
      </c>
      <c r="D216" s="5" t="s">
        <v>20</v>
      </c>
      <c r="E216" s="47" t="s">
        <v>66</v>
      </c>
      <c r="F216" s="48">
        <v>250</v>
      </c>
      <c r="G216" s="48">
        <v>8.1</v>
      </c>
      <c r="H216" s="48">
        <v>10.3</v>
      </c>
      <c r="I216" s="48">
        <v>31.3</v>
      </c>
      <c r="J216" s="48">
        <v>263.39999999999998</v>
      </c>
      <c r="K216" s="49">
        <v>181</v>
      </c>
      <c r="L216" s="48">
        <v>19.14</v>
      </c>
    </row>
    <row r="217" spans="1:12" ht="15">
      <c r="A217" s="25"/>
      <c r="B217" s="16"/>
      <c r="C217" s="11"/>
      <c r="D217" s="6"/>
      <c r="E217" s="50" t="s">
        <v>67</v>
      </c>
      <c r="F217" s="51">
        <v>15</v>
      </c>
      <c r="G217" s="51">
        <v>3.48</v>
      </c>
      <c r="H217" s="51">
        <v>4.43</v>
      </c>
      <c r="I217" s="51">
        <v>0</v>
      </c>
      <c r="J217" s="51">
        <v>54</v>
      </c>
      <c r="K217" s="52">
        <v>15</v>
      </c>
      <c r="L217" s="51">
        <v>11.25</v>
      </c>
    </row>
    <row r="218" spans="1:12" ht="15">
      <c r="A218" s="25"/>
      <c r="B218" s="16"/>
      <c r="C218" s="11"/>
      <c r="D218" s="7" t="s">
        <v>21</v>
      </c>
      <c r="E218" s="50" t="s">
        <v>49</v>
      </c>
      <c r="F218" s="51">
        <v>200</v>
      </c>
      <c r="G218" s="51">
        <v>0.1</v>
      </c>
      <c r="H218" s="51">
        <v>0</v>
      </c>
      <c r="I218" s="51">
        <v>15</v>
      </c>
      <c r="J218" s="51">
        <v>60.4</v>
      </c>
      <c r="K218" s="52">
        <v>376</v>
      </c>
      <c r="L218" s="51">
        <v>1.58</v>
      </c>
    </row>
    <row r="219" spans="1:12" ht="15">
      <c r="A219" s="25"/>
      <c r="B219" s="16"/>
      <c r="C219" s="11"/>
      <c r="D219" s="7" t="s">
        <v>22</v>
      </c>
      <c r="E219" s="50" t="s">
        <v>51</v>
      </c>
      <c r="F219" s="51">
        <v>90</v>
      </c>
      <c r="G219" s="51">
        <v>3.56</v>
      </c>
      <c r="H219" s="51">
        <v>0.56000000000000005</v>
      </c>
      <c r="I219" s="51">
        <v>19.72</v>
      </c>
      <c r="J219" s="51">
        <v>99.2</v>
      </c>
      <c r="K219" s="52" t="s">
        <v>52</v>
      </c>
      <c r="L219" s="51">
        <v>4.5</v>
      </c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 t="s">
        <v>50</v>
      </c>
      <c r="F221" s="51">
        <v>60</v>
      </c>
      <c r="G221" s="51">
        <v>3.8</v>
      </c>
      <c r="H221" s="51">
        <v>3.1</v>
      </c>
      <c r="I221" s="51">
        <v>28.2</v>
      </c>
      <c r="J221" s="51">
        <v>156</v>
      </c>
      <c r="K221" s="52">
        <v>428</v>
      </c>
      <c r="L221" s="51">
        <v>4.3499999999999996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615</v>
      </c>
      <c r="G223" s="21">
        <f t="shared" ref="G223:J223" si="139">SUM(G216:G222)</f>
        <v>19.04</v>
      </c>
      <c r="H223" s="21">
        <f t="shared" si="139"/>
        <v>18.39</v>
      </c>
      <c r="I223" s="21">
        <f t="shared" si="139"/>
        <v>94.22</v>
      </c>
      <c r="J223" s="21">
        <f t="shared" si="139"/>
        <v>633</v>
      </c>
      <c r="K223" s="27"/>
      <c r="L223" s="21">
        <f>L216+L217+L218+L219+L221</f>
        <v>40.82</v>
      </c>
    </row>
    <row r="224" spans="1:12" ht="15">
      <c r="A224" s="28">
        <v>2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40">SUM(G224:G226)</f>
        <v>0</v>
      </c>
      <c r="H227" s="21">
        <f t="shared" ref="H227" si="141">SUM(H224:H226)</f>
        <v>0</v>
      </c>
      <c r="I227" s="21">
        <f t="shared" ref="I227" si="142">SUM(I224:I226)</f>
        <v>0</v>
      </c>
      <c r="J227" s="21">
        <f t="shared" ref="J227" si="143">SUM(J224:J226)</f>
        <v>0</v>
      </c>
      <c r="K227" s="27"/>
      <c r="L227" s="21">
        <f t="shared" ref="L227" ca="1" si="144">SUM(L224:L232)</f>
        <v>0</v>
      </c>
    </row>
    <row r="228" spans="1:12" ht="15">
      <c r="A228" s="28">
        <f>A216</f>
        <v>2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45">SUM(G228:G236)</f>
        <v>0</v>
      </c>
      <c r="H237" s="21">
        <f t="shared" ref="H237" si="146">SUM(H228:H236)</f>
        <v>0</v>
      </c>
      <c r="I237" s="21">
        <f t="shared" ref="I237" si="147">SUM(I228:I236)</f>
        <v>0</v>
      </c>
      <c r="J237" s="21">
        <f t="shared" ref="J237" si="148">SUM(J228:J236)</f>
        <v>0</v>
      </c>
      <c r="K237" s="27"/>
      <c r="L237" s="21">
        <f t="shared" ref="L237" ca="1" si="149">SUM(L234:L242)</f>
        <v>0</v>
      </c>
    </row>
    <row r="238" spans="1:12" ht="15">
      <c r="A238" s="28">
        <f>A216</f>
        <v>2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50">SUM(G238:G241)</f>
        <v>0</v>
      </c>
      <c r="H242" s="21">
        <f t="shared" ref="H242" si="151">SUM(H238:H241)</f>
        <v>0</v>
      </c>
      <c r="I242" s="21">
        <f t="shared" ref="I242" si="152">SUM(I238:I241)</f>
        <v>0</v>
      </c>
      <c r="J242" s="21">
        <f t="shared" ref="J242" si="153">SUM(J238:J241)</f>
        <v>0</v>
      </c>
      <c r="K242" s="27"/>
      <c r="L242" s="21">
        <f t="shared" ref="L242" ca="1" si="154">SUM(L235:L241)</f>
        <v>0</v>
      </c>
    </row>
    <row r="243" spans="1:12" ht="15">
      <c r="A243" s="28">
        <f>A216</f>
        <v>2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55">SUM(G243:G248)</f>
        <v>0</v>
      </c>
      <c r="H249" s="21">
        <f t="shared" ref="H249" si="156">SUM(H243:H248)</f>
        <v>0</v>
      </c>
      <c r="I249" s="21">
        <f t="shared" ref="I249" si="157">SUM(I243:I248)</f>
        <v>0</v>
      </c>
      <c r="J249" s="21">
        <f t="shared" ref="J249" si="158">SUM(J243:J248)</f>
        <v>0</v>
      </c>
      <c r="K249" s="27"/>
      <c r="L249" s="21">
        <f t="shared" ref="L249" ca="1" si="159">SUM(L243:L251)</f>
        <v>0</v>
      </c>
    </row>
    <row r="250" spans="1:12" ht="15">
      <c r="A250" s="28">
        <f>A216</f>
        <v>2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60">SUM(G250:G255)</f>
        <v>0</v>
      </c>
      <c r="H256" s="21">
        <f t="shared" ref="H256" si="161">SUM(H250:H255)</f>
        <v>0</v>
      </c>
      <c r="I256" s="21">
        <f t="shared" ref="I256" si="162">SUM(I250:I255)</f>
        <v>0</v>
      </c>
      <c r="J256" s="21">
        <f t="shared" ref="J256" si="163">SUM(J250:J255)</f>
        <v>0</v>
      </c>
      <c r="K256" s="27"/>
      <c r="L256" s="21">
        <f t="shared" ref="L256" ca="1" si="164">SUM(L250:L258)</f>
        <v>0</v>
      </c>
    </row>
    <row r="257" spans="1:12" ht="15.75" customHeight="1">
      <c r="A257" s="31">
        <f>A216</f>
        <v>2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615</v>
      </c>
      <c r="G257" s="34">
        <f t="shared" ref="G257" si="165">G223+G227+G237+G242+G249+G256</f>
        <v>19.04</v>
      </c>
      <c r="H257" s="34">
        <f t="shared" ref="H257" si="166">H223+H227+H237+H242+H249+H256</f>
        <v>18.39</v>
      </c>
      <c r="I257" s="34">
        <f t="shared" ref="I257" si="167">I223+I227+I237+I242+I249+I256</f>
        <v>94.22</v>
      </c>
      <c r="J257" s="34">
        <f t="shared" ref="J257" si="168">J223+J227+J237+J242+J249+J256</f>
        <v>633</v>
      </c>
      <c r="K257" s="35"/>
      <c r="L257" s="34">
        <f>L223</f>
        <v>40.82</v>
      </c>
    </row>
    <row r="258" spans="1:12" ht="15">
      <c r="A258" s="22">
        <v>2</v>
      </c>
      <c r="B258" s="23">
        <v>7</v>
      </c>
      <c r="C258" s="24" t="s">
        <v>19</v>
      </c>
      <c r="D258" s="5" t="s">
        <v>20</v>
      </c>
      <c r="E258" s="47" t="s">
        <v>68</v>
      </c>
      <c r="F258" s="48">
        <v>100</v>
      </c>
      <c r="G258" s="48">
        <v>10.61</v>
      </c>
      <c r="H258" s="48">
        <v>6.81</v>
      </c>
      <c r="I258" s="48">
        <v>15.04</v>
      </c>
      <c r="J258" s="48">
        <v>164</v>
      </c>
      <c r="K258" s="49">
        <v>260</v>
      </c>
      <c r="L258" s="48">
        <v>65.3</v>
      </c>
    </row>
    <row r="259" spans="1:12" ht="15">
      <c r="A259" s="25"/>
      <c r="B259" s="16"/>
      <c r="C259" s="11"/>
      <c r="D259" s="6"/>
      <c r="E259" s="50" t="s">
        <v>69</v>
      </c>
      <c r="F259" s="51">
        <v>180</v>
      </c>
      <c r="G259" s="51">
        <v>6.51</v>
      </c>
      <c r="H259" s="51">
        <v>4.3499999999999996</v>
      </c>
      <c r="I259" s="51">
        <v>40.049999999999997</v>
      </c>
      <c r="J259" s="51">
        <v>225</v>
      </c>
      <c r="K259" s="52">
        <v>302</v>
      </c>
      <c r="L259" s="51">
        <v>14.7</v>
      </c>
    </row>
    <row r="260" spans="1:12" ht="15">
      <c r="A260" s="25"/>
      <c r="B260" s="16"/>
      <c r="C260" s="11"/>
      <c r="D260" s="7" t="s">
        <v>21</v>
      </c>
      <c r="E260" s="50" t="s">
        <v>70</v>
      </c>
      <c r="F260" s="51">
        <v>200</v>
      </c>
      <c r="G260" s="51">
        <v>0.02</v>
      </c>
      <c r="H260" s="51">
        <v>0</v>
      </c>
      <c r="I260" s="51">
        <v>32.1</v>
      </c>
      <c r="J260" s="51">
        <v>126.3</v>
      </c>
      <c r="K260" s="52">
        <v>883</v>
      </c>
      <c r="L260" s="51">
        <v>5.39</v>
      </c>
    </row>
    <row r="261" spans="1:12" ht="15">
      <c r="A261" s="25"/>
      <c r="B261" s="16"/>
      <c r="C261" s="11"/>
      <c r="D261" s="7" t="s">
        <v>22</v>
      </c>
      <c r="E261" s="50" t="s">
        <v>51</v>
      </c>
      <c r="F261" s="51">
        <v>90</v>
      </c>
      <c r="G261" s="51">
        <v>3.56</v>
      </c>
      <c r="H261" s="51">
        <v>0.56000000000000005</v>
      </c>
      <c r="I261" s="51">
        <v>19.72</v>
      </c>
      <c r="J261" s="51">
        <v>99.2</v>
      </c>
      <c r="K261" s="52" t="s">
        <v>52</v>
      </c>
      <c r="L261" s="51">
        <v>4.5</v>
      </c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570</v>
      </c>
      <c r="G265" s="21">
        <f t="shared" ref="G265" si="169">SUM(G258:G264)</f>
        <v>20.699999999999996</v>
      </c>
      <c r="H265" s="21">
        <f t="shared" ref="H265" si="170">SUM(H258:H264)</f>
        <v>11.72</v>
      </c>
      <c r="I265" s="21">
        <f t="shared" ref="I265" si="171">SUM(I258:I264)</f>
        <v>106.91</v>
      </c>
      <c r="J265" s="21">
        <f t="shared" ref="J265" si="172">SUM(J258:J264)</f>
        <v>614.5</v>
      </c>
      <c r="K265" s="27"/>
      <c r="L265" s="21">
        <f>L258+L259+L260+L261</f>
        <v>89.89</v>
      </c>
    </row>
    <row r="266" spans="1:12" ht="15">
      <c r="A266" s="28">
        <f>A258</f>
        <v>2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5">
      <c r="A270" s="28">
        <f>A258</f>
        <v>2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78">SUM(G270:G278)</f>
        <v>0</v>
      </c>
      <c r="H279" s="21">
        <f t="shared" ref="H279" si="179">SUM(H270:H278)</f>
        <v>0</v>
      </c>
      <c r="I279" s="21">
        <f t="shared" ref="I279" si="180">SUM(I270:I278)</f>
        <v>0</v>
      </c>
      <c r="J279" s="21">
        <f t="shared" ref="J279" si="181">SUM(J270:J278)</f>
        <v>0</v>
      </c>
      <c r="K279" s="27"/>
      <c r="L279" s="21">
        <f t="shared" ref="L279" ca="1" si="182">SUM(L276:L284)</f>
        <v>0</v>
      </c>
    </row>
    <row r="280" spans="1:12" ht="15">
      <c r="A280" s="28">
        <f>A258</f>
        <v>2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83">SUM(G280:G283)</f>
        <v>0</v>
      </c>
      <c r="H284" s="21">
        <f t="shared" ref="H284" si="184">SUM(H280:H283)</f>
        <v>0</v>
      </c>
      <c r="I284" s="21">
        <f t="shared" ref="I284" si="185">SUM(I280:I283)</f>
        <v>0</v>
      </c>
      <c r="J284" s="21">
        <f t="shared" ref="J284" si="186">SUM(J280:J283)</f>
        <v>0</v>
      </c>
      <c r="K284" s="27"/>
      <c r="L284" s="21">
        <f t="shared" ref="L284" ca="1" si="187">SUM(L277:L283)</f>
        <v>0</v>
      </c>
    </row>
    <row r="285" spans="1:12" ht="15">
      <c r="A285" s="28">
        <f>A258</f>
        <v>2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>
      <c r="A292" s="28">
        <f>A258</f>
        <v>2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>
      <c r="A299" s="31">
        <f>A258</f>
        <v>2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570</v>
      </c>
      <c r="G299" s="34">
        <f t="shared" ref="G299" si="198">G265+G269+G279+G284+G291+G298</f>
        <v>20.699999999999996</v>
      </c>
      <c r="H299" s="34">
        <f t="shared" ref="H299" si="199">H265+H269+H279+H284+H291+H298</f>
        <v>11.72</v>
      </c>
      <c r="I299" s="34">
        <f t="shared" ref="I299" si="200">I265+I269+I279+I284+I291+I298</f>
        <v>106.91</v>
      </c>
      <c r="J299" s="34">
        <f t="shared" ref="J299" si="201">J265+J269+J279+J284+J291+J298</f>
        <v>614.5</v>
      </c>
      <c r="K299" s="35"/>
      <c r="L299" s="34">
        <f>L265</f>
        <v>89.89</v>
      </c>
    </row>
    <row r="300" spans="1:12" ht="15">
      <c r="A300" s="22">
        <v>2</v>
      </c>
      <c r="B300" s="23">
        <v>8</v>
      </c>
      <c r="C300" s="24" t="s">
        <v>19</v>
      </c>
      <c r="D300" s="5" t="s">
        <v>20</v>
      </c>
      <c r="E300" s="47" t="s">
        <v>61</v>
      </c>
      <c r="F300" s="48">
        <v>100</v>
      </c>
      <c r="G300" s="48">
        <v>11.9</v>
      </c>
      <c r="H300" s="48">
        <v>12.3</v>
      </c>
      <c r="I300" s="48">
        <v>12.4</v>
      </c>
      <c r="J300" s="48">
        <v>208.8</v>
      </c>
      <c r="K300" s="49">
        <v>295</v>
      </c>
      <c r="L300" s="48">
        <v>57.52</v>
      </c>
    </row>
    <row r="301" spans="1:12" ht="15">
      <c r="A301" s="25"/>
      <c r="B301" s="16"/>
      <c r="C301" s="11"/>
      <c r="D301" s="6"/>
      <c r="E301" s="50" t="s">
        <v>71</v>
      </c>
      <c r="F301" s="51">
        <v>180</v>
      </c>
      <c r="G301" s="51">
        <v>3.75</v>
      </c>
      <c r="H301" s="51">
        <v>15</v>
      </c>
      <c r="I301" s="51">
        <v>25.05</v>
      </c>
      <c r="J301" s="51">
        <v>250.5</v>
      </c>
      <c r="K301" s="52">
        <v>144</v>
      </c>
      <c r="L301" s="51">
        <v>15.91</v>
      </c>
    </row>
    <row r="302" spans="1:12" ht="15">
      <c r="A302" s="25"/>
      <c r="B302" s="16"/>
      <c r="C302" s="11"/>
      <c r="D302" s="7" t="s">
        <v>21</v>
      </c>
      <c r="E302" s="50" t="s">
        <v>72</v>
      </c>
      <c r="F302" s="51">
        <v>200</v>
      </c>
      <c r="G302" s="51">
        <v>0.1</v>
      </c>
      <c r="H302" s="51">
        <v>0</v>
      </c>
      <c r="I302" s="51">
        <v>15</v>
      </c>
      <c r="J302" s="51">
        <v>60.4</v>
      </c>
      <c r="K302" s="52">
        <v>377</v>
      </c>
      <c r="L302" s="51">
        <v>2.83</v>
      </c>
    </row>
    <row r="303" spans="1:12" ht="15">
      <c r="A303" s="25"/>
      <c r="B303" s="16"/>
      <c r="C303" s="11"/>
      <c r="D303" s="7" t="s">
        <v>22</v>
      </c>
      <c r="E303" s="50" t="s">
        <v>51</v>
      </c>
      <c r="F303" s="51">
        <v>90</v>
      </c>
      <c r="G303" s="51">
        <v>3.56</v>
      </c>
      <c r="H303" s="51">
        <v>0.56000000000000005</v>
      </c>
      <c r="I303" s="51">
        <v>19.72</v>
      </c>
      <c r="J303" s="51">
        <v>99.2</v>
      </c>
      <c r="K303" s="52" t="s">
        <v>52</v>
      </c>
      <c r="L303" s="51">
        <v>4.5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F300+F301+F302+F303</f>
        <v>570</v>
      </c>
      <c r="G307" s="21">
        <f>G300+G301+G302+G303</f>
        <v>19.309999999999999</v>
      </c>
      <c r="H307" s="21">
        <f>H300+H301+H302+H303</f>
        <v>27.86</v>
      </c>
      <c r="I307" s="21">
        <f>I300+I301+I302+I303</f>
        <v>72.17</v>
      </c>
      <c r="J307" s="21">
        <f>J300+J301+J302+J303</f>
        <v>618.90000000000009</v>
      </c>
      <c r="K307" s="27"/>
      <c r="L307" s="21">
        <f>L300+L301+L302+L303</f>
        <v>80.760000000000005</v>
      </c>
    </row>
    <row r="308" spans="1:12" ht="15">
      <c r="A308" s="28">
        <f>A300</f>
        <v>2</v>
      </c>
      <c r="B308" s="14">
        <f>B300</f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02">SUM(G308:G310)</f>
        <v>0</v>
      </c>
      <c r="H311" s="21">
        <f t="shared" ref="H311" si="203">SUM(H308:H310)</f>
        <v>0</v>
      </c>
      <c r="I311" s="21">
        <f t="shared" ref="I311" si="204">SUM(I308:I310)</f>
        <v>0</v>
      </c>
      <c r="J311" s="21">
        <f t="shared" ref="J311" si="205">SUM(J308:J310)</f>
        <v>0</v>
      </c>
      <c r="K311" s="27"/>
      <c r="L311" s="21">
        <f t="shared" ref="L311" ca="1" si="206">SUM(L308:L316)</f>
        <v>0</v>
      </c>
    </row>
    <row r="312" spans="1:12" ht="15">
      <c r="A312" s="28">
        <f>A300</f>
        <v>2</v>
      </c>
      <c r="B312" s="14">
        <f>B300</f>
        <v>8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07">SUM(G312:G320)</f>
        <v>0</v>
      </c>
      <c r="H321" s="21">
        <f t="shared" ref="H321" si="208">SUM(H312:H320)</f>
        <v>0</v>
      </c>
      <c r="I321" s="21">
        <f t="shared" ref="I321" si="209">SUM(I312:I320)</f>
        <v>0</v>
      </c>
      <c r="J321" s="21">
        <f t="shared" ref="J321" si="210">SUM(J312:J320)</f>
        <v>0</v>
      </c>
      <c r="K321" s="27"/>
      <c r="L321" s="21">
        <f t="shared" ref="L321" ca="1" si="211">SUM(L318:L326)</f>
        <v>0</v>
      </c>
    </row>
    <row r="322" spans="1:12" ht="15">
      <c r="A322" s="28">
        <f>A300</f>
        <v>2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12">SUM(G322:G325)</f>
        <v>0</v>
      </c>
      <c r="H326" s="21">
        <f t="shared" ref="H326" si="213">SUM(H322:H325)</f>
        <v>0</v>
      </c>
      <c r="I326" s="21">
        <f t="shared" ref="I326" si="214">SUM(I322:I325)</f>
        <v>0</v>
      </c>
      <c r="J326" s="21">
        <f t="shared" ref="J326" si="215">SUM(J322:J325)</f>
        <v>0</v>
      </c>
      <c r="K326" s="27"/>
      <c r="L326" s="21">
        <f t="shared" ref="L326" ca="1" si="216">SUM(L319:L325)</f>
        <v>0</v>
      </c>
    </row>
    <row r="327" spans="1:12" ht="15">
      <c r="A327" s="28">
        <f>A300</f>
        <v>2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17">SUM(G327:G332)</f>
        <v>0</v>
      </c>
      <c r="H333" s="21">
        <f t="shared" ref="H333" si="218">SUM(H327:H332)</f>
        <v>0</v>
      </c>
      <c r="I333" s="21">
        <f t="shared" ref="I333" si="219">SUM(I327:I332)</f>
        <v>0</v>
      </c>
      <c r="J333" s="21">
        <f t="shared" ref="J333" si="220">SUM(J327:J332)</f>
        <v>0</v>
      </c>
      <c r="K333" s="27"/>
      <c r="L333" s="21">
        <f t="shared" ref="L333" ca="1" si="221">SUM(L327:L335)</f>
        <v>0</v>
      </c>
    </row>
    <row r="334" spans="1:12" ht="15">
      <c r="A334" s="28">
        <f>A300</f>
        <v>2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22">SUM(G334:G339)</f>
        <v>0</v>
      </c>
      <c r="H340" s="21">
        <f t="shared" ref="H340" si="223">SUM(H334:H339)</f>
        <v>0</v>
      </c>
      <c r="I340" s="21">
        <f t="shared" ref="I340" si="224">SUM(I334:I339)</f>
        <v>0</v>
      </c>
      <c r="J340" s="21">
        <f t="shared" ref="J340" si="225">SUM(J334:J339)</f>
        <v>0</v>
      </c>
      <c r="K340" s="27"/>
      <c r="L340" s="21">
        <f t="shared" ref="L340" ca="1" si="226">SUM(L334:L342)</f>
        <v>0</v>
      </c>
    </row>
    <row r="341" spans="1:12" ht="15.75" customHeight="1">
      <c r="A341" s="31">
        <f>A300</f>
        <v>2</v>
      </c>
      <c r="B341" s="32">
        <f>B300</f>
        <v>8</v>
      </c>
      <c r="C341" s="61" t="s">
        <v>4</v>
      </c>
      <c r="D341" s="62"/>
      <c r="E341" s="33"/>
      <c r="F341" s="34">
        <f>F307+F311+F321+F326+F333+F340</f>
        <v>570</v>
      </c>
      <c r="G341" s="34">
        <f t="shared" ref="G341" si="227">G307+G311+G321+G326+G333+G340</f>
        <v>19.309999999999999</v>
      </c>
      <c r="H341" s="34">
        <f t="shared" ref="H341" si="228">H307+H311+H321+H326+H333+H340</f>
        <v>27.86</v>
      </c>
      <c r="I341" s="34">
        <f t="shared" ref="I341" si="229">I307+I311+I321+I326+I333+I340</f>
        <v>72.17</v>
      </c>
      <c r="J341" s="34">
        <f t="shared" ref="J341" si="230">J307+J311+J321+J326+J333+J340</f>
        <v>618.90000000000009</v>
      </c>
      <c r="K341" s="35"/>
      <c r="L341" s="34">
        <f>L307</f>
        <v>80.760000000000005</v>
      </c>
    </row>
    <row r="342" spans="1:12" ht="15">
      <c r="A342" s="15">
        <v>2</v>
      </c>
      <c r="B342" s="16">
        <v>9</v>
      </c>
      <c r="C342" s="24" t="s">
        <v>19</v>
      </c>
      <c r="D342" s="5" t="s">
        <v>20</v>
      </c>
      <c r="E342" s="47" t="s">
        <v>73</v>
      </c>
      <c r="F342" s="48">
        <v>100</v>
      </c>
      <c r="G342" s="48">
        <v>12.06</v>
      </c>
      <c r="H342" s="48">
        <v>12.64</v>
      </c>
      <c r="I342" s="48">
        <v>8.09</v>
      </c>
      <c r="J342" s="48">
        <v>197.9</v>
      </c>
      <c r="K342" s="49">
        <v>234</v>
      </c>
      <c r="L342" s="48">
        <v>35.020000000000003</v>
      </c>
    </row>
    <row r="343" spans="1:12" ht="15">
      <c r="A343" s="15"/>
      <c r="B343" s="16"/>
      <c r="C343" s="11"/>
      <c r="D343" s="6"/>
      <c r="E343" s="50" t="s">
        <v>54</v>
      </c>
      <c r="F343" s="51">
        <v>180</v>
      </c>
      <c r="G343" s="51">
        <v>4.3099999999999996</v>
      </c>
      <c r="H343" s="51">
        <v>5.04</v>
      </c>
      <c r="I343" s="51">
        <v>26.6</v>
      </c>
      <c r="J343" s="51">
        <v>150</v>
      </c>
      <c r="K343" s="52">
        <v>309</v>
      </c>
      <c r="L343" s="51">
        <v>7.9</v>
      </c>
    </row>
    <row r="344" spans="1:12" ht="15">
      <c r="A344" s="15"/>
      <c r="B344" s="16"/>
      <c r="C344" s="11"/>
      <c r="D344" s="7" t="s">
        <v>30</v>
      </c>
      <c r="E344" s="50" t="s">
        <v>56</v>
      </c>
      <c r="F344" s="51">
        <v>200</v>
      </c>
      <c r="G344" s="51">
        <v>0.5</v>
      </c>
      <c r="H344" s="51">
        <v>0</v>
      </c>
      <c r="I344" s="51">
        <v>31.1</v>
      </c>
      <c r="J344" s="51">
        <v>126.3</v>
      </c>
      <c r="K344" s="52">
        <v>349</v>
      </c>
      <c r="L344" s="51">
        <v>4.74</v>
      </c>
    </row>
    <row r="345" spans="1:12" ht="15">
      <c r="A345" s="15"/>
      <c r="B345" s="16"/>
      <c r="C345" s="11"/>
      <c r="D345" s="7" t="s">
        <v>22</v>
      </c>
      <c r="E345" s="50" t="s">
        <v>51</v>
      </c>
      <c r="F345" s="51">
        <v>90</v>
      </c>
      <c r="G345" s="51">
        <v>3.56</v>
      </c>
      <c r="H345" s="51">
        <v>0.56000000000000005</v>
      </c>
      <c r="I345" s="51">
        <v>19.72</v>
      </c>
      <c r="J345" s="51">
        <v>99.2</v>
      </c>
      <c r="K345" s="52" t="s">
        <v>52</v>
      </c>
      <c r="L345" s="51">
        <v>4.5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570</v>
      </c>
      <c r="G349" s="21">
        <f t="shared" ref="G349" si="231">SUM(G342:G348)</f>
        <v>20.43</v>
      </c>
      <c r="H349" s="21">
        <f t="shared" ref="H349" si="232">SUM(H342:H348)</f>
        <v>18.239999999999998</v>
      </c>
      <c r="I349" s="21">
        <f t="shared" ref="I349" si="233">SUM(I342:I348)</f>
        <v>85.509999999999991</v>
      </c>
      <c r="J349" s="21">
        <f t="shared" ref="J349" si="234">SUM(J342:J348)</f>
        <v>573.4</v>
      </c>
      <c r="K349" s="27"/>
      <c r="L349" s="21">
        <f>L342+L343+L344+L345</f>
        <v>52.160000000000004</v>
      </c>
    </row>
    <row r="350" spans="1:12" ht="15">
      <c r="A350" s="14">
        <f>A342</f>
        <v>2</v>
      </c>
      <c r="B350" s="14">
        <f>B342</f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35">SUM(G350:G352)</f>
        <v>0</v>
      </c>
      <c r="H353" s="21">
        <f t="shared" ref="H353" si="236">SUM(H350:H352)</f>
        <v>0</v>
      </c>
      <c r="I353" s="21">
        <f t="shared" ref="I353" si="237">SUM(I350:I352)</f>
        <v>0</v>
      </c>
      <c r="J353" s="21">
        <f t="shared" ref="J353" si="238">SUM(J350:J352)</f>
        <v>0</v>
      </c>
      <c r="K353" s="27"/>
      <c r="L353" s="21">
        <f t="shared" ref="L353" ca="1" si="239">SUM(L350:L358)</f>
        <v>0</v>
      </c>
    </row>
    <row r="354" spans="1:12" ht="15">
      <c r="A354" s="14">
        <f>A342</f>
        <v>2</v>
      </c>
      <c r="B354" s="14">
        <f>B342</f>
        <v>9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40">SUM(G354:G362)</f>
        <v>0</v>
      </c>
      <c r="H363" s="21">
        <f t="shared" ref="H363" si="241">SUM(H354:H362)</f>
        <v>0</v>
      </c>
      <c r="I363" s="21">
        <f t="shared" ref="I363" si="242">SUM(I354:I362)</f>
        <v>0</v>
      </c>
      <c r="J363" s="21">
        <f t="shared" ref="J363" si="243">SUM(J354:J362)</f>
        <v>0</v>
      </c>
      <c r="K363" s="27"/>
      <c r="L363" s="21">
        <f t="shared" ref="L363" ca="1" si="244">SUM(L360:L368)</f>
        <v>0</v>
      </c>
    </row>
    <row r="364" spans="1:12" ht="15">
      <c r="A364" s="14">
        <f>A342</f>
        <v>2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45">SUM(G364:G367)</f>
        <v>0</v>
      </c>
      <c r="H368" s="21">
        <f t="shared" ref="H368" si="246">SUM(H364:H367)</f>
        <v>0</v>
      </c>
      <c r="I368" s="21">
        <f t="shared" ref="I368" si="247">SUM(I364:I367)</f>
        <v>0</v>
      </c>
      <c r="J368" s="21">
        <f t="shared" ref="J368" si="248">SUM(J364:J367)</f>
        <v>0</v>
      </c>
      <c r="K368" s="27"/>
      <c r="L368" s="21">
        <f t="shared" ref="L368" ca="1" si="249">SUM(L361:L367)</f>
        <v>0</v>
      </c>
    </row>
    <row r="369" spans="1:12" ht="15">
      <c r="A369" s="14">
        <f>A342</f>
        <v>2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50">SUM(G369:G374)</f>
        <v>0</v>
      </c>
      <c r="H375" s="21">
        <f t="shared" ref="H375" si="251">SUM(H369:H374)</f>
        <v>0</v>
      </c>
      <c r="I375" s="21">
        <f t="shared" ref="I375" si="252">SUM(I369:I374)</f>
        <v>0</v>
      </c>
      <c r="J375" s="21">
        <f t="shared" ref="J375" si="253">SUM(J369:J374)</f>
        <v>0</v>
      </c>
      <c r="K375" s="27"/>
      <c r="L375" s="21">
        <f t="shared" ref="L375" ca="1" si="254">SUM(L369:L377)</f>
        <v>0</v>
      </c>
    </row>
    <row r="376" spans="1:12" ht="15">
      <c r="A376" s="14">
        <f>A342</f>
        <v>2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55">SUM(G376:G381)</f>
        <v>0</v>
      </c>
      <c r="H382" s="21">
        <f t="shared" ref="H382" si="256">SUM(H376:H381)</f>
        <v>0</v>
      </c>
      <c r="I382" s="21">
        <f t="shared" ref="I382" si="257">SUM(I376:I381)</f>
        <v>0</v>
      </c>
      <c r="J382" s="21">
        <f t="shared" ref="J382" si="258">SUM(J376:J381)</f>
        <v>0</v>
      </c>
      <c r="K382" s="27"/>
      <c r="L382" s="21">
        <f t="shared" ref="L382" ca="1" si="259">SUM(L376:L384)</f>
        <v>0</v>
      </c>
    </row>
    <row r="383" spans="1:12" ht="15.75" customHeight="1">
      <c r="A383" s="36">
        <f>A342</f>
        <v>2</v>
      </c>
      <c r="B383" s="36">
        <f>B342</f>
        <v>9</v>
      </c>
      <c r="C383" s="61" t="s">
        <v>4</v>
      </c>
      <c r="D383" s="62"/>
      <c r="E383" s="33"/>
      <c r="F383" s="34">
        <f>F349+F353+F363+F368+F375+F382</f>
        <v>570</v>
      </c>
      <c r="G383" s="34">
        <f t="shared" ref="G383" si="260">G349+G353+G363+G368+G375+G382</f>
        <v>20.43</v>
      </c>
      <c r="H383" s="34">
        <f t="shared" ref="H383" si="261">H349+H353+H363+H368+H375+H382</f>
        <v>18.239999999999998</v>
      </c>
      <c r="I383" s="34">
        <f t="shared" ref="I383" si="262">I349+I353+I363+I368+I375+I382</f>
        <v>85.509999999999991</v>
      </c>
      <c r="J383" s="34">
        <f t="shared" ref="J383" si="263">J349+J353+J363+J368+J375+J382</f>
        <v>573.4</v>
      </c>
      <c r="K383" s="35"/>
      <c r="L383" s="34">
        <f>L349</f>
        <v>52.160000000000004</v>
      </c>
    </row>
    <row r="384" spans="1:12" ht="15">
      <c r="A384" s="22">
        <v>2</v>
      </c>
      <c r="B384" s="23">
        <v>10</v>
      </c>
      <c r="C384" s="24" t="s">
        <v>19</v>
      </c>
      <c r="D384" s="5" t="s">
        <v>20</v>
      </c>
      <c r="E384" s="47" t="s">
        <v>74</v>
      </c>
      <c r="F384" s="48">
        <v>225</v>
      </c>
      <c r="G384" s="48">
        <v>17.54</v>
      </c>
      <c r="H384" s="48">
        <v>12.05</v>
      </c>
      <c r="I384" s="48">
        <v>17.149999999999999</v>
      </c>
      <c r="J384" s="48">
        <v>247</v>
      </c>
      <c r="K384" s="49">
        <v>469</v>
      </c>
      <c r="L384" s="48">
        <v>96.31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 t="s">
        <v>59</v>
      </c>
      <c r="F386" s="51">
        <v>200</v>
      </c>
      <c r="G386" s="51">
        <v>3.58</v>
      </c>
      <c r="H386" s="51">
        <v>2.68</v>
      </c>
      <c r="I386" s="51">
        <v>28.34</v>
      </c>
      <c r="J386" s="51">
        <v>151.80000000000001</v>
      </c>
      <c r="K386" s="52">
        <v>958</v>
      </c>
      <c r="L386" s="51">
        <v>13.06</v>
      </c>
    </row>
    <row r="387" spans="1:12" ht="1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8"/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50</v>
      </c>
      <c r="F389" s="51">
        <v>60</v>
      </c>
      <c r="G389" s="51">
        <v>3.8</v>
      </c>
      <c r="H389" s="51">
        <v>3.1</v>
      </c>
      <c r="I389" s="51">
        <v>28.2</v>
      </c>
      <c r="J389" s="51">
        <v>156</v>
      </c>
      <c r="K389" s="52">
        <v>428</v>
      </c>
      <c r="L389" s="51">
        <v>4.3499999999999996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485</v>
      </c>
      <c r="G391" s="21">
        <f t="shared" ref="G391" si="264">SUM(G384:G390)</f>
        <v>24.919999999999998</v>
      </c>
      <c r="H391" s="21">
        <f t="shared" ref="H391" si="265">SUM(H384:H390)</f>
        <v>17.830000000000002</v>
      </c>
      <c r="I391" s="21">
        <f t="shared" ref="I391" si="266">SUM(I384:I390)</f>
        <v>73.69</v>
      </c>
      <c r="J391" s="21">
        <f t="shared" ref="J391" si="267">SUM(J384:J390)</f>
        <v>554.79999999999995</v>
      </c>
      <c r="K391" s="27"/>
      <c r="L391" s="59" t="s">
        <v>76</v>
      </c>
    </row>
    <row r="392" spans="1:12" ht="15">
      <c r="A392" s="28">
        <f>A384</f>
        <v>2</v>
      </c>
      <c r="B392" s="14">
        <f>B384</f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68">SUM(G392:G394)</f>
        <v>0</v>
      </c>
      <c r="H395" s="21">
        <f t="shared" ref="H395" si="269">SUM(H392:H394)</f>
        <v>0</v>
      </c>
      <c r="I395" s="21">
        <f t="shared" ref="I395" si="270">SUM(I392:I394)</f>
        <v>0</v>
      </c>
      <c r="J395" s="21">
        <f t="shared" ref="J395" si="271">SUM(J392:J394)</f>
        <v>0</v>
      </c>
      <c r="K395" s="27"/>
      <c r="L395" s="21">
        <f t="shared" ref="L395" ca="1" si="272">SUM(L392:L400)</f>
        <v>0</v>
      </c>
    </row>
    <row r="396" spans="1:12" ht="15">
      <c r="A396" s="28">
        <f>A384</f>
        <v>2</v>
      </c>
      <c r="B396" s="14">
        <f>B384</f>
        <v>10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73">SUM(G396:G404)</f>
        <v>0</v>
      </c>
      <c r="H405" s="21">
        <f t="shared" ref="H405" si="274">SUM(H396:H404)</f>
        <v>0</v>
      </c>
      <c r="I405" s="21">
        <f t="shared" ref="I405" si="275">SUM(I396:I404)</f>
        <v>0</v>
      </c>
      <c r="J405" s="21">
        <f t="shared" ref="J405" si="276">SUM(J396:J404)</f>
        <v>0</v>
      </c>
      <c r="K405" s="27"/>
      <c r="L405" s="21">
        <f t="shared" ref="L405" ca="1" si="277">SUM(L402:L410)</f>
        <v>0</v>
      </c>
    </row>
    <row r="406" spans="1:12" ht="15">
      <c r="A406" s="28">
        <f>A384</f>
        <v>2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78">SUM(G406:G409)</f>
        <v>0</v>
      </c>
      <c r="H410" s="21">
        <f t="shared" ref="H410" si="279">SUM(H406:H409)</f>
        <v>0</v>
      </c>
      <c r="I410" s="21">
        <f t="shared" ref="I410" si="280">SUM(I406:I409)</f>
        <v>0</v>
      </c>
      <c r="J410" s="21">
        <f t="shared" ref="J410" si="281">SUM(J406:J409)</f>
        <v>0</v>
      </c>
      <c r="K410" s="27"/>
      <c r="L410" s="21">
        <f t="shared" ref="L410" ca="1" si="282">SUM(L403:L409)</f>
        <v>0</v>
      </c>
    </row>
    <row r="411" spans="1:12" ht="15">
      <c r="A411" s="28">
        <f>A384</f>
        <v>2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83">SUM(G411:G416)</f>
        <v>0</v>
      </c>
      <c r="H417" s="21">
        <f t="shared" ref="H417" si="284">SUM(H411:H416)</f>
        <v>0</v>
      </c>
      <c r="I417" s="21">
        <f t="shared" ref="I417" si="285">SUM(I411:I416)</f>
        <v>0</v>
      </c>
      <c r="J417" s="21">
        <f t="shared" ref="J417" si="286">SUM(J411:J416)</f>
        <v>0</v>
      </c>
      <c r="K417" s="27"/>
      <c r="L417" s="21">
        <f t="shared" ref="L417" ca="1" si="287">SUM(L411:L419)</f>
        <v>0</v>
      </c>
    </row>
    <row r="418" spans="1:12" ht="15">
      <c r="A418" s="28">
        <f>A384</f>
        <v>2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288">SUM(G418:G423)</f>
        <v>0</v>
      </c>
      <c r="H424" s="21">
        <f t="shared" ref="H424" si="289">SUM(H418:H423)</f>
        <v>0</v>
      </c>
      <c r="I424" s="21">
        <f t="shared" ref="I424" si="290">SUM(I418:I423)</f>
        <v>0</v>
      </c>
      <c r="J424" s="21">
        <f t="shared" ref="J424" si="291">SUM(J418:J423)</f>
        <v>0</v>
      </c>
      <c r="K424" s="27"/>
      <c r="L424" s="21">
        <f t="shared" ref="L424" ca="1" si="292">SUM(L418:L426)</f>
        <v>0</v>
      </c>
    </row>
    <row r="425" spans="1:12" ht="15.75" customHeight="1">
      <c r="A425" s="31">
        <f>A384</f>
        <v>2</v>
      </c>
      <c r="B425" s="32">
        <f>B384</f>
        <v>10</v>
      </c>
      <c r="C425" s="61" t="s">
        <v>4</v>
      </c>
      <c r="D425" s="62"/>
      <c r="E425" s="33"/>
      <c r="F425" s="34">
        <f>F391+F395+F405+F410+F417+F424</f>
        <v>485</v>
      </c>
      <c r="G425" s="34">
        <f t="shared" ref="G425" si="293">G391+G395+G405+G410+G417+G424</f>
        <v>24.919999999999998</v>
      </c>
      <c r="H425" s="34">
        <f t="shared" ref="H425" si="294">H391+H395+H405+H410+H417+H424</f>
        <v>17.830000000000002</v>
      </c>
      <c r="I425" s="34">
        <f t="shared" ref="I425" si="295">I391+I395+I405+I410+I417+I424</f>
        <v>73.69</v>
      </c>
      <c r="J425" s="34">
        <f t="shared" ref="J425" si="296">J391+J395+J405+J410+J417+J424</f>
        <v>554.79999999999995</v>
      </c>
      <c r="K425" s="35"/>
      <c r="L425" s="34" t="str">
        <f>L391</f>
        <v>113,72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97">SUM(G426:G432)</f>
        <v>0</v>
      </c>
      <c r="H433" s="21">
        <f t="shared" ref="H433" si="298">SUM(H426:H432)</f>
        <v>0</v>
      </c>
      <c r="I433" s="21">
        <f t="shared" ref="I433" si="299">SUM(I426:I432)</f>
        <v>0</v>
      </c>
      <c r="J433" s="21">
        <f t="shared" ref="J433" si="300">SUM(J426:J432)</f>
        <v>0</v>
      </c>
      <c r="K433" s="27"/>
      <c r="L433" s="21">
        <f t="shared" ref="L433" si="301">SUM(L426:L432)</f>
        <v>0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02">SUM(G434:G436)</f>
        <v>0</v>
      </c>
      <c r="H437" s="21">
        <f t="shared" ref="H437" si="303">SUM(H434:H436)</f>
        <v>0</v>
      </c>
      <c r="I437" s="21">
        <f t="shared" ref="I437" si="304">SUM(I434:I436)</f>
        <v>0</v>
      </c>
      <c r="J437" s="21">
        <f t="shared" ref="J437" si="305">SUM(J434:J436)</f>
        <v>0</v>
      </c>
      <c r="K437" s="27"/>
      <c r="L437" s="21">
        <f t="shared" ref="L437" ca="1" si="306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07">SUM(G438:G446)</f>
        <v>0</v>
      </c>
      <c r="H447" s="21">
        <f t="shared" ref="H447" si="308">SUM(H438:H446)</f>
        <v>0</v>
      </c>
      <c r="I447" s="21">
        <f t="shared" ref="I447" si="309">SUM(I438:I446)</f>
        <v>0</v>
      </c>
      <c r="J447" s="21">
        <f t="shared" ref="J447" si="310">SUM(J438:J446)</f>
        <v>0</v>
      </c>
      <c r="K447" s="27"/>
      <c r="L447" s="21">
        <f t="shared" ref="L447" ca="1" si="311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12">SUM(G448:G451)</f>
        <v>0</v>
      </c>
      <c r="H452" s="21">
        <f t="shared" ref="H452" si="313">SUM(H448:H451)</f>
        <v>0</v>
      </c>
      <c r="I452" s="21">
        <f t="shared" ref="I452" si="314">SUM(I448:I451)</f>
        <v>0</v>
      </c>
      <c r="J452" s="21">
        <f t="shared" ref="J452" si="315">SUM(J448:J451)</f>
        <v>0</v>
      </c>
      <c r="K452" s="27"/>
      <c r="L452" s="21">
        <f t="shared" ref="L452" ca="1" si="316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17">SUM(G453:G458)</f>
        <v>0</v>
      </c>
      <c r="H459" s="21">
        <f t="shared" ref="H459" si="318">SUM(H453:H458)</f>
        <v>0</v>
      </c>
      <c r="I459" s="21">
        <f t="shared" ref="I459" si="319">SUM(I453:I458)</f>
        <v>0</v>
      </c>
      <c r="J459" s="21">
        <f t="shared" ref="J459" si="320">SUM(J453:J458)</f>
        <v>0</v>
      </c>
      <c r="K459" s="27"/>
      <c r="L459" s="21">
        <f t="shared" ref="L459" ca="1" si="321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22">SUM(G460:G465)</f>
        <v>0</v>
      </c>
      <c r="H466" s="21">
        <f t="shared" ref="H466" si="323">SUM(H460:H465)</f>
        <v>0</v>
      </c>
      <c r="I466" s="21">
        <f t="shared" ref="I466" si="324">SUM(I460:I465)</f>
        <v>0</v>
      </c>
      <c r="J466" s="21">
        <f t="shared" ref="J466" si="325">SUM(J460:J465)</f>
        <v>0</v>
      </c>
      <c r="K466" s="27"/>
      <c r="L466" s="21">
        <f t="shared" ref="L466" ca="1" si="326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27">G433+G437+G447+G452+G459+G466</f>
        <v>0</v>
      </c>
      <c r="H467" s="34">
        <f t="shared" ref="H467" si="328">H433+H437+H447+H452+H459+H466</f>
        <v>0</v>
      </c>
      <c r="I467" s="34">
        <f t="shared" ref="I467" si="329">I433+I437+I447+I452+I459+I466</f>
        <v>0</v>
      </c>
      <c r="J467" s="34">
        <f t="shared" ref="J467" si="330">J433+J437+J447+J452+J459+J466</f>
        <v>0</v>
      </c>
      <c r="K467" s="35"/>
      <c r="L467" s="34">
        <f t="shared" ref="L467" ca="1" si="331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32">SUM(G468:G474)</f>
        <v>0</v>
      </c>
      <c r="H475" s="21">
        <f t="shared" ref="H475" si="333">SUM(H468:H474)</f>
        <v>0</v>
      </c>
      <c r="I475" s="21">
        <f t="shared" ref="I475" si="334">SUM(I468:I474)</f>
        <v>0</v>
      </c>
      <c r="J475" s="21">
        <f t="shared" ref="J475" si="335">SUM(J468:J474)</f>
        <v>0</v>
      </c>
      <c r="K475" s="27"/>
      <c r="L475" s="21">
        <f t="shared" ref="L475:L517" si="336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37">SUM(G476:G478)</f>
        <v>0</v>
      </c>
      <c r="H479" s="21">
        <f t="shared" ref="H479" si="338">SUM(H476:H478)</f>
        <v>0</v>
      </c>
      <c r="I479" s="21">
        <f t="shared" ref="I479" si="339">SUM(I476:I478)</f>
        <v>0</v>
      </c>
      <c r="J479" s="21">
        <f t="shared" ref="J479" si="340">SUM(J476:J478)</f>
        <v>0</v>
      </c>
      <c r="K479" s="27"/>
      <c r="L479" s="21">
        <f t="shared" ref="L479" ca="1" si="34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42">SUM(G480:G488)</f>
        <v>0</v>
      </c>
      <c r="H489" s="21">
        <f t="shared" ref="H489" si="343">SUM(H480:H488)</f>
        <v>0</v>
      </c>
      <c r="I489" s="21">
        <f t="shared" ref="I489" si="344">SUM(I480:I488)</f>
        <v>0</v>
      </c>
      <c r="J489" s="21">
        <f t="shared" ref="J489" si="345">SUM(J480:J488)</f>
        <v>0</v>
      </c>
      <c r="K489" s="27"/>
      <c r="L489" s="21">
        <f t="shared" ref="L489" ca="1" si="346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47">SUM(G490:G493)</f>
        <v>0</v>
      </c>
      <c r="H494" s="21">
        <f t="shared" ref="H494" si="348">SUM(H490:H493)</f>
        <v>0</v>
      </c>
      <c r="I494" s="21">
        <f t="shared" ref="I494" si="349">SUM(I490:I493)</f>
        <v>0</v>
      </c>
      <c r="J494" s="21">
        <f t="shared" ref="J494" si="350">SUM(J490:J493)</f>
        <v>0</v>
      </c>
      <c r="K494" s="27"/>
      <c r="L494" s="21">
        <f t="shared" ref="L494" ca="1" si="351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52">SUM(G495:G500)</f>
        <v>0</v>
      </c>
      <c r="H501" s="21">
        <f t="shared" ref="H501" si="353">SUM(H495:H500)</f>
        <v>0</v>
      </c>
      <c r="I501" s="21">
        <f t="shared" ref="I501" si="354">SUM(I495:I500)</f>
        <v>0</v>
      </c>
      <c r="J501" s="21">
        <f t="shared" ref="J501" si="355">SUM(J495:J500)</f>
        <v>0</v>
      </c>
      <c r="K501" s="27"/>
      <c r="L501" s="21">
        <f t="shared" ref="L501" ca="1" si="356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57">SUM(G502:G507)</f>
        <v>0</v>
      </c>
      <c r="H508" s="21">
        <f t="shared" ref="H508" si="358">SUM(H502:H507)</f>
        <v>0</v>
      </c>
      <c r="I508" s="21">
        <f t="shared" ref="I508" si="359">SUM(I502:I507)</f>
        <v>0</v>
      </c>
      <c r="J508" s="21">
        <f t="shared" ref="J508" si="360">SUM(J502:J507)</f>
        <v>0</v>
      </c>
      <c r="K508" s="27"/>
      <c r="L508" s="21">
        <f t="shared" ref="L508" ca="1" si="36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62">G475+G479+G489+G494+G501+G508</f>
        <v>0</v>
      </c>
      <c r="H509" s="34">
        <f t="shared" ref="H509" si="363">H475+H479+H489+H494+H501+H508</f>
        <v>0</v>
      </c>
      <c r="I509" s="34">
        <f t="shared" ref="I509" si="364">I475+I479+I489+I494+I501+I508</f>
        <v>0</v>
      </c>
      <c r="J509" s="34">
        <f t="shared" ref="J509" si="365">J475+J479+J489+J494+J501+J508</f>
        <v>0</v>
      </c>
      <c r="K509" s="35"/>
      <c r="L509" s="34">
        <f t="shared" ref="L509" ca="1" si="366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67">SUM(G510:G516)</f>
        <v>0</v>
      </c>
      <c r="H517" s="21">
        <f t="shared" ref="H517" si="368">SUM(H510:H516)</f>
        <v>0</v>
      </c>
      <c r="I517" s="21">
        <f t="shared" ref="I517" si="369">SUM(I510:I516)</f>
        <v>0</v>
      </c>
      <c r="J517" s="21">
        <f t="shared" ref="J517" si="370">SUM(J510:J516)</f>
        <v>0</v>
      </c>
      <c r="K517" s="27"/>
      <c r="L517" s="21">
        <f t="shared" si="336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71">SUM(G518:G520)</f>
        <v>0</v>
      </c>
      <c r="H521" s="21">
        <f t="shared" ref="H521" si="372">SUM(H518:H520)</f>
        <v>0</v>
      </c>
      <c r="I521" s="21">
        <f t="shared" ref="I521" si="373">SUM(I518:I520)</f>
        <v>0</v>
      </c>
      <c r="J521" s="21">
        <f t="shared" ref="J521" si="374">SUM(J518:J520)</f>
        <v>0</v>
      </c>
      <c r="K521" s="27"/>
      <c r="L521" s="21">
        <f t="shared" ref="L521" ca="1" si="375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76">SUM(G522:G530)</f>
        <v>0</v>
      </c>
      <c r="H531" s="21">
        <f t="shared" ref="H531" si="377">SUM(H522:H530)</f>
        <v>0</v>
      </c>
      <c r="I531" s="21">
        <f t="shared" ref="I531" si="378">SUM(I522:I530)</f>
        <v>0</v>
      </c>
      <c r="J531" s="21">
        <f t="shared" ref="J531" si="379">SUM(J522:J530)</f>
        <v>0</v>
      </c>
      <c r="K531" s="27"/>
      <c r="L531" s="21">
        <f t="shared" ref="L531" ca="1" si="380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81">SUM(G532:G535)</f>
        <v>0</v>
      </c>
      <c r="H536" s="21">
        <f t="shared" ref="H536" si="382">SUM(H532:H535)</f>
        <v>0</v>
      </c>
      <c r="I536" s="21">
        <f t="shared" ref="I536" si="383">SUM(I532:I535)</f>
        <v>0</v>
      </c>
      <c r="J536" s="21">
        <f t="shared" ref="J536" si="384">SUM(J532:J535)</f>
        <v>0</v>
      </c>
      <c r="K536" s="27"/>
      <c r="L536" s="21">
        <f t="shared" ref="L536" ca="1" si="385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86">SUM(G537:G542)</f>
        <v>0</v>
      </c>
      <c r="H543" s="21">
        <f t="shared" ref="H543" si="387">SUM(H537:H542)</f>
        <v>0</v>
      </c>
      <c r="I543" s="21">
        <f t="shared" ref="I543" si="388">SUM(I537:I542)</f>
        <v>0</v>
      </c>
      <c r="J543" s="21">
        <f t="shared" ref="J543" si="389">SUM(J537:J542)</f>
        <v>0</v>
      </c>
      <c r="K543" s="27"/>
      <c r="L543" s="21">
        <f t="shared" ref="L543" ca="1" si="390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91">SUM(G544:G549)</f>
        <v>0</v>
      </c>
      <c r="H550" s="21">
        <f t="shared" ref="H550" si="392">SUM(H544:H549)</f>
        <v>0</v>
      </c>
      <c r="I550" s="21">
        <f t="shared" ref="I550" si="393">SUM(I544:I549)</f>
        <v>0</v>
      </c>
      <c r="J550" s="21">
        <f t="shared" ref="J550" si="394">SUM(J544:J549)</f>
        <v>0</v>
      </c>
      <c r="K550" s="27"/>
      <c r="L550" s="21">
        <f t="shared" ref="L550" ca="1" si="395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396">G517+G521+G531+G536+G543+G550</f>
        <v>0</v>
      </c>
      <c r="H551" s="34">
        <f t="shared" ref="H551" si="397">H517+H521+H531+H536+H543+H550</f>
        <v>0</v>
      </c>
      <c r="I551" s="34">
        <f t="shared" ref="I551" si="398">I517+I521+I531+I536+I543+I550</f>
        <v>0</v>
      </c>
      <c r="J551" s="34">
        <f t="shared" ref="J551" si="399">J517+J521+J531+J536+J543+J550</f>
        <v>0</v>
      </c>
      <c r="K551" s="35"/>
      <c r="L551" s="34">
        <f t="shared" ref="L551" ca="1" si="400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01">SUM(G552:G558)</f>
        <v>0</v>
      </c>
      <c r="H559" s="21">
        <f t="shared" ref="H559" si="402">SUM(H552:H558)</f>
        <v>0</v>
      </c>
      <c r="I559" s="21">
        <f t="shared" ref="I559" si="403">SUM(I552:I558)</f>
        <v>0</v>
      </c>
      <c r="J559" s="21">
        <f t="shared" ref="J559" si="404">SUM(J552:J558)</f>
        <v>0</v>
      </c>
      <c r="K559" s="27"/>
      <c r="L559" s="21">
        <f t="shared" ref="L559" si="405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06">SUM(G560:G562)</f>
        <v>0</v>
      </c>
      <c r="H563" s="21">
        <f t="shared" ref="H563" si="407">SUM(H560:H562)</f>
        <v>0</v>
      </c>
      <c r="I563" s="21">
        <f t="shared" ref="I563" si="408">SUM(I560:I562)</f>
        <v>0</v>
      </c>
      <c r="J563" s="21">
        <f t="shared" ref="J563" si="409">SUM(J560:J562)</f>
        <v>0</v>
      </c>
      <c r="K563" s="27"/>
      <c r="L563" s="21">
        <f t="shared" ref="L563" ca="1" si="410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11">SUM(G564:G572)</f>
        <v>0</v>
      </c>
      <c r="H573" s="21">
        <f t="shared" ref="H573" si="412">SUM(H564:H572)</f>
        <v>0</v>
      </c>
      <c r="I573" s="21">
        <f t="shared" ref="I573" si="413">SUM(I564:I572)</f>
        <v>0</v>
      </c>
      <c r="J573" s="21">
        <f t="shared" ref="J573" si="414">SUM(J564:J572)</f>
        <v>0</v>
      </c>
      <c r="K573" s="27"/>
      <c r="L573" s="21">
        <f t="shared" ref="L573" ca="1" si="415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16">SUM(G574:G577)</f>
        <v>0</v>
      </c>
      <c r="H578" s="21">
        <f t="shared" ref="H578" si="417">SUM(H574:H577)</f>
        <v>0</v>
      </c>
      <c r="I578" s="21">
        <f t="shared" ref="I578" si="418">SUM(I574:I577)</f>
        <v>0</v>
      </c>
      <c r="J578" s="21">
        <f t="shared" ref="J578" si="419">SUM(J574:J577)</f>
        <v>0</v>
      </c>
      <c r="K578" s="27"/>
      <c r="L578" s="21">
        <f t="shared" ref="L578" ca="1" si="420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21">SUM(G579:G584)</f>
        <v>0</v>
      </c>
      <c r="H585" s="21">
        <f t="shared" ref="H585" si="422">SUM(H579:H584)</f>
        <v>0</v>
      </c>
      <c r="I585" s="21">
        <f t="shared" ref="I585" si="423">SUM(I579:I584)</f>
        <v>0</v>
      </c>
      <c r="J585" s="21">
        <f t="shared" ref="J585" si="424">SUM(J579:J584)</f>
        <v>0</v>
      </c>
      <c r="K585" s="27"/>
      <c r="L585" s="21">
        <f t="shared" ref="L585" ca="1" si="425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26">SUM(G586:G591)</f>
        <v>0</v>
      </c>
      <c r="H592" s="21">
        <f t="shared" ref="H592" si="427">SUM(H586:H591)</f>
        <v>0</v>
      </c>
      <c r="I592" s="21">
        <f t="shared" ref="I592" si="428">SUM(I586:I591)</f>
        <v>0</v>
      </c>
      <c r="J592" s="21">
        <f t="shared" ref="J592" si="429">SUM(J586:J591)</f>
        <v>0</v>
      </c>
      <c r="K592" s="27"/>
      <c r="L592" s="21">
        <f t="shared" ref="L592" ca="1" si="430">SUM(L586:L594)</f>
        <v>0</v>
      </c>
    </row>
    <row r="593" spans="1:12" ht="15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31">G559+G563+G573+G578+G585+G592</f>
        <v>0</v>
      </c>
      <c r="H593" s="40">
        <f t="shared" ref="H593" si="432">H559+H563+H573+H578+H585+H592</f>
        <v>0</v>
      </c>
      <c r="I593" s="40">
        <f t="shared" ref="I593" si="433">I559+I563+I573+I578+I585+I592</f>
        <v>0</v>
      </c>
      <c r="J593" s="40">
        <f t="shared" ref="J593" si="434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574</v>
      </c>
      <c r="G594" s="42">
        <f t="shared" ref="G594:J594" si="43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20.963000000000001</v>
      </c>
      <c r="H594" s="42">
        <f t="shared" si="435"/>
        <v>18.928000000000001</v>
      </c>
      <c r="I594" s="42">
        <f t="shared" si="435"/>
        <v>89.435999999999993</v>
      </c>
      <c r="J594" s="42">
        <f t="shared" si="435"/>
        <v>609.53100000000006</v>
      </c>
      <c r="K594" s="42"/>
      <c r="L594" s="42">
        <v>77.45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2024-02-29T08:58:09Z</cp:lastPrinted>
  <dcterms:created xsi:type="dcterms:W3CDTF">2022-05-16T14:23:56Z</dcterms:created>
  <dcterms:modified xsi:type="dcterms:W3CDTF">2025-01-16T11:45:40Z</dcterms:modified>
</cp:coreProperties>
</file>